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Calcul in fine" sheetId="2" state="visible" r:id="rId2"/>
    <sheet xmlns:r="http://schemas.openxmlformats.org/officeDocument/2006/relationships" name="Calcul amortissable" sheetId="3" state="visible" r:id="rId3"/>
    <sheet xmlns:r="http://schemas.openxmlformats.org/officeDocument/2006/relationships" name="HCSF + IRA + Récap A4" sheetId="4" state="visible" r:id="rId4"/>
  </sheets>
  <definedNames>
    <definedName name="Valeur_vendre">Inputs!$B$2</definedName>
    <definedName name="CRD_actuel">Inputs!$B$3</definedName>
    <definedName name="Quotite">Inputs!$B$4</definedName>
    <definedName name="Taux_annuel">Inputs!$B$5</definedName>
    <definedName name="Duree_mois">Inputs!$B$6</definedName>
    <definedName name="Prix_acheter">Inputs!$B$7</definedName>
    <definedName name="Frais_notaire_pct">Inputs!$B$8</definedName>
    <definedName name="Revenus_mensuels">Inputs!$B$9</definedName>
    <definedName name="_xlnm.Print_Area" localSheetId="0">'Inputs'!$A$1:$C$30</definedName>
    <definedName name="_xlnm.Print_Area" localSheetId="1">'Calcul in fine'!$A$1:$C$30</definedName>
    <definedName name="_xlnm.Print_Area" localSheetId="2">'Calcul amortissable'!$A$1:$C$30</definedName>
    <definedName name="_xlnm.Print_Area" localSheetId="3">'HCSF + IRA + Récap A4'!$A$1:$C$30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#,##0.00 €"/>
  </numFmts>
  <fonts count="7">
    <font>
      <name val="Calibri"/>
      <family val="2"/>
      <color theme="1"/>
      <sz val="11"/>
      <scheme val="minor"/>
    </font>
    <font>
      <name val="Arial"/>
      <b val="1"/>
      <sz val="12"/>
    </font>
    <font>
      <name val="Arial"/>
      <sz val="11"/>
    </font>
    <font>
      <name val="Arial"/>
      <i val="1"/>
      <sz val="10"/>
    </font>
    <font>
      <name val="Arial"/>
      <i val="1"/>
      <sz val="9"/>
    </font>
    <font>
      <name val="Arial"/>
      <b val="1"/>
      <sz val="14"/>
    </font>
    <font>
      <name val="Arial"/>
      <b val="1"/>
      <sz val="11"/>
    </font>
  </fonts>
  <fills count="4">
    <fill>
      <patternFill/>
    </fill>
    <fill>
      <patternFill patternType="gray125"/>
    </fill>
    <fill>
      <patternFill patternType="solid">
        <fgColor rgb="00FFE66D"/>
      </patternFill>
    </fill>
    <fill>
      <patternFill patternType="solid">
        <fgColor rgb="00D9E1F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wrapText="1"/>
    </xf>
    <xf numFmtId="0" fontId="2" fillId="0" borderId="1" pivotButton="0" quotePrefix="0" xfId="0"/>
    <xf numFmtId="3" fontId="2" fillId="0" borderId="1" pivotButton="0" quotePrefix="0" xfId="0"/>
    <xf numFmtId="0" fontId="3" fillId="0" borderId="0" pivotButton="0" quotePrefix="0" xfId="0"/>
    <xf numFmtId="10" fontId="2" fillId="0" borderId="1" pivotButton="0" quotePrefix="0" xfId="0"/>
    <xf numFmtId="0" fontId="4" fillId="0" borderId="0" pivotButton="0" quotePrefix="0" xfId="0"/>
    <xf numFmtId="0" fontId="5" fillId="2" borderId="0" pivotButton="0" quotePrefix="0" xfId="0"/>
    <xf numFmtId="0" fontId="2" fillId="0" borderId="0" pivotButton="0" quotePrefix="0" xfId="0"/>
    <xf numFmtId="164" fontId="2" fillId="0" borderId="0" pivotButton="0" quotePrefix="0" xfId="0"/>
    <xf numFmtId="165" fontId="2" fillId="0" borderId="0" pivotButton="0" quotePrefix="0" xfId="0"/>
    <xf numFmtId="0" fontId="6" fillId="0" borderId="0" pivotButton="0" quotePrefix="0" xfId="0"/>
    <xf numFmtId="0" fontId="6" fillId="3" borderId="1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165" fontId="2" fillId="0" borderId="1" pivotButton="0" quotePrefix="0" xfId="0"/>
    <xf numFmtId="2" fontId="2" fillId="0" borderId="0" pivotButton="0" quotePrefix="0" xfId="0"/>
    <xf numFmtId="165" fontId="6" fillId="0" borderId="1" pivotButton="0" quotePrefix="0" xfId="0"/>
    <xf numFmtId="2" fontId="6" fillId="0" borderId="1" pivotButton="0" quotePrefix="0" xfId="0"/>
    <xf numFmtId="0" fontId="6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C30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60" customWidth="1" min="3" max="3"/>
  </cols>
  <sheetData>
    <row r="1">
      <c r="A1" s="1" t="inlineStr">
        <is>
          <t>Paramètre</t>
        </is>
      </c>
      <c r="B1" s="1" t="inlineStr">
        <is>
          <t>Valeur</t>
        </is>
      </c>
      <c r="C1" s="1" t="inlineStr">
        <is>
          <t>Note / Source légale</t>
        </is>
      </c>
    </row>
    <row r="2">
      <c r="A2" s="2" t="inlineStr">
        <is>
          <t>Valeur du bien à vendre (€)</t>
        </is>
      </c>
      <c r="B2" s="3" t="n">
        <v>250000</v>
      </c>
      <c r="C2" s="4" t="inlineStr">
        <is>
          <t>Estimation notariale ou agence. Base de calcul bridge.</t>
        </is>
      </c>
    </row>
    <row r="3">
      <c r="A3" s="2" t="inlineStr">
        <is>
          <t>CRD actuel sur bien à vendre (€)</t>
        </is>
      </c>
      <c r="B3" s="3" t="n">
        <v>30000</v>
      </c>
      <c r="C3" s="4" t="inlineStr">
        <is>
          <t>Capital Restant Dû — attestation bancaire. Article L313-25 Code conso.</t>
        </is>
      </c>
    </row>
    <row r="4">
      <c r="A4" s="2" t="inlineStr">
        <is>
          <t>Quotité bridge 60–80 % (ex: 0.70)</t>
        </is>
      </c>
      <c r="B4" s="5" t="n">
        <v>0.7</v>
      </c>
      <c r="C4" s="4" t="inlineStr">
        <is>
          <t>Banque de France — taux usure prêt relais. Généralement 60-80 % valeur nette.</t>
        </is>
      </c>
    </row>
    <row r="5">
      <c r="A5" s="2" t="inlineStr">
        <is>
          <t>Taux annuel (ex: 0.045 = 4,5 %)</t>
        </is>
      </c>
      <c r="B5" s="5" t="n">
        <v>0.045</v>
      </c>
      <c r="C5" s="4" t="inlineStr">
        <is>
          <t>Taux moyen relais INSEE mars 2026. Vérifier conditions actuelles.</t>
        </is>
      </c>
    </row>
    <row r="6">
      <c r="A6" s="2" t="inlineStr">
        <is>
          <t>Durée en mois (12 ou 24)</t>
        </is>
      </c>
      <c r="B6" s="3" t="n">
        <v>12</v>
      </c>
      <c r="C6" s="4" t="inlineStr">
        <is>
          <t>Décret HCSF 2021-1307 — durée max habituelle 24 mois.</t>
        </is>
      </c>
    </row>
    <row r="7">
      <c r="A7" s="2" t="inlineStr">
        <is>
          <t>Prix du bien à acheter (€)</t>
        </is>
      </c>
      <c r="B7" s="3" t="n">
        <v>420000</v>
      </c>
      <c r="C7" s="4" t="inlineStr">
        <is>
          <t>Prix acte authentique ou compromis signé.</t>
        </is>
      </c>
    </row>
    <row r="8">
      <c r="A8" s="2" t="inlineStr">
        <is>
          <t>Frais notaire % (ex: 0.075 = 7,5 %)</t>
        </is>
      </c>
      <c r="B8" s="5" t="n">
        <v>0.075</v>
      </c>
      <c r="C8" s="4" t="inlineStr">
        <is>
          <t>Frais acquisition dans l'ancien (~7-8 %). Neuf ~2-3 %.</t>
        </is>
      </c>
    </row>
    <row r="9">
      <c r="A9" s="2" t="inlineStr">
        <is>
          <t>Revenus mensuels foyer (€)</t>
        </is>
      </c>
      <c r="B9" s="3" t="n">
        <v>5200</v>
      </c>
      <c r="C9" s="4" t="inlineStr">
        <is>
          <t>Revenus nets imposables / 12 — base HCSF calcul taux endettement.</t>
        </is>
      </c>
    </row>
    <row r="11">
      <c r="A11" s="4" t="inlineStr">
        <is>
          <t>ℹ Formules en notation EN standard (=PMT, =MIN, =IF). Excel FR / LibreOffice / Google Sheets traduisent automatiquement à l'ouverture.</t>
        </is>
      </c>
    </row>
    <row r="30">
      <c r="A30" s="6" t="inlineStr">
        <is>
          <t>Source : macalculatriceenligne.com — Mehdi Kabbaj — Mise à jour janvier 2026 — Kit Immobilier Pro 9,90 € : payhip.com/b/keMXx</t>
        </is>
      </c>
    </row>
  </sheetData>
  <mergeCells count="2">
    <mergeCell ref="A30:C30"/>
    <mergeCell ref="A11:C11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C30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60" customWidth="1" min="3" max="3"/>
  </cols>
  <sheetData>
    <row r="1">
      <c r="A1" s="7" t="inlineStr">
        <is>
          <t>Calcul prêt relais — Formule in fine</t>
        </is>
      </c>
    </row>
    <row r="2">
      <c r="A2" s="1" t="inlineStr">
        <is>
          <t>Indicateur</t>
        </is>
      </c>
      <c r="B2" s="1" t="inlineStr">
        <is>
          <t>Valeur</t>
        </is>
      </c>
      <c r="C2" s="1" t="inlineStr">
        <is>
          <t>Note</t>
        </is>
      </c>
    </row>
    <row r="3">
      <c r="A3" s="8" t="inlineStr">
        <is>
          <t>Bridge brut (€)</t>
        </is>
      </c>
      <c r="B3" s="9">
        <f>Valeur_vendre*Quotite-CRD_actuel</f>
        <v/>
      </c>
      <c r="C3" s="4" t="inlineStr">
        <is>
          <t>Capital accordé = valeur bien × quotité – CRD</t>
        </is>
      </c>
    </row>
    <row r="4">
      <c r="A4" s="8" t="inlineStr">
        <is>
          <t>Intérêt mensuel (€)</t>
        </is>
      </c>
      <c r="B4" s="10">
        <f>B3*Taux_annuel/12</f>
        <v/>
      </c>
      <c r="C4" s="4" t="inlineStr">
        <is>
          <t>Intérêt pur in fine — pas d'amortissement mensuel</t>
        </is>
      </c>
    </row>
    <row r="5">
      <c r="A5" s="8" t="inlineStr">
        <is>
          <t>Total intérêts sur durée (€)</t>
        </is>
      </c>
      <c r="B5" s="10">
        <f>B4*Duree_mois</f>
        <v/>
      </c>
      <c r="C5" s="4" t="inlineStr">
        <is>
          <t>Coût total des intérêts sur la durée choisie</t>
        </is>
      </c>
    </row>
    <row r="6">
      <c r="A6" s="8" t="inlineStr">
        <is>
          <t>Coût total in fine (€)</t>
        </is>
      </c>
      <c r="B6" s="10">
        <f>B3+B5</f>
        <v/>
      </c>
      <c r="C6" s="4" t="inlineStr">
        <is>
          <t>Capital + intérêts cumulés</t>
        </is>
      </c>
    </row>
    <row r="7">
      <c r="A7" s="8" t="inlineStr">
        <is>
          <t>IRA si remboursement anticipé (€)</t>
        </is>
      </c>
      <c r="B7" s="10">
        <f>MIN(B3*0.03,6*B4)</f>
        <v/>
      </c>
      <c r="C7" s="4" t="inlineStr">
        <is>
          <t>Indemnité Remboursement Anticipé — plafond légal art. L313-47 Code conso</t>
        </is>
      </c>
    </row>
    <row r="9">
      <c r="A9" s="4" t="inlineStr">
        <is>
          <t>ℹ Formule in fine : l'emprunteur ne rembourse que les intérêts chaque mois. Le capital est soldé en une fois à la vente du bien.</t>
        </is>
      </c>
    </row>
    <row r="30">
      <c r="A30" s="6" t="inlineStr">
        <is>
          <t>Source : macalculatriceenligne.com — Mehdi Kabbaj — Mise à jour janvier 2026 — Kit Immobilier Pro 9,90 € : payhip.com/b/keMXx</t>
        </is>
      </c>
    </row>
  </sheetData>
  <mergeCells count="3">
    <mergeCell ref="A1:C1"/>
    <mergeCell ref="A9:C9"/>
    <mergeCell ref="A30:C30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30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60" customWidth="1" min="3" max="3"/>
    <col width="18" customWidth="1" min="4" max="4"/>
    <col width="18" customWidth="1" min="5" max="5"/>
  </cols>
  <sheetData>
    <row r="1">
      <c r="A1" s="7" t="inlineStr">
        <is>
          <t>Calcul prêt relais — Formule amortissable</t>
        </is>
      </c>
    </row>
    <row r="2">
      <c r="A2" s="1" t="inlineStr">
        <is>
          <t>Indicateur</t>
        </is>
      </c>
      <c r="B2" s="1" t="inlineStr">
        <is>
          <t>Valeur</t>
        </is>
      </c>
      <c r="C2" s="1" t="inlineStr">
        <is>
          <t>Note</t>
        </is>
      </c>
    </row>
    <row r="3">
      <c r="A3" s="8" t="inlineStr">
        <is>
          <t>Mensualité amortissable (€)</t>
        </is>
      </c>
      <c r="B3" s="10">
        <f>PMT(Taux_annuel/12,Duree_mois,-('Calcul in fine'!B3))</f>
        <v/>
      </c>
      <c r="C3" s="4" t="inlineStr">
        <is>
          <t>Mensualité constante capital + intérêts — fonction PMT</t>
        </is>
      </c>
    </row>
    <row r="4">
      <c r="A4" s="8" t="inlineStr">
        <is>
          <t>Total versé sur durée (€)</t>
        </is>
      </c>
      <c r="B4" s="10">
        <f>B3*Duree_mois</f>
        <v/>
      </c>
      <c r="C4" s="4" t="inlineStr">
        <is>
          <t>Toutes mensualités cumulées</t>
        </is>
      </c>
    </row>
    <row r="5">
      <c r="A5" s="8" t="inlineStr">
        <is>
          <t>Coût total intérêts amortissable (€)</t>
        </is>
      </c>
      <c r="B5" s="10">
        <f>B4-'Calcul in fine'!B3</f>
        <v/>
      </c>
      <c r="C5" s="4" t="inlineStr">
        <is>
          <t>Différence total versé – capital emprunté</t>
        </is>
      </c>
    </row>
    <row r="6">
      <c r="A6" s="11" t="inlineStr">
        <is>
          <t>Tableau d'amortissement mensuel (12 mois)</t>
        </is>
      </c>
    </row>
    <row r="7">
      <c r="A7" s="12" t="inlineStr">
        <is>
          <t>Mois</t>
        </is>
      </c>
      <c r="B7" s="12" t="inlineStr">
        <is>
          <t>Mensualité (€)</t>
        </is>
      </c>
      <c r="C7" s="12" t="inlineStr">
        <is>
          <t>Intérêts (€)</t>
        </is>
      </c>
      <c r="D7" s="12" t="inlineStr">
        <is>
          <t>Capital (€)</t>
        </is>
      </c>
      <c r="E7" s="12" t="inlineStr">
        <is>
          <t>CRD restant (€)</t>
        </is>
      </c>
    </row>
    <row r="8">
      <c r="A8" s="13" t="n">
        <v>1</v>
      </c>
      <c r="B8" s="14">
        <f>$B$3</f>
        <v/>
      </c>
      <c r="C8" s="14">
        <f>IPMT(Taux_annuel/12,A8,Duree_mois,-'Calcul in fine'!$B$3)</f>
        <v/>
      </c>
      <c r="D8" s="14">
        <f>PPMT(Taux_annuel/12,A8,Duree_mois,-'Calcul in fine'!$B$3)</f>
        <v/>
      </c>
      <c r="E8" s="14">
        <f>'Calcul in fine'!$B$3+D8</f>
        <v/>
      </c>
    </row>
    <row r="9">
      <c r="A9" s="13" t="n">
        <v>2</v>
      </c>
      <c r="B9" s="14">
        <f>$B$3</f>
        <v/>
      </c>
      <c r="C9" s="14">
        <f>IPMT(Taux_annuel/12,A9,Duree_mois,-'Calcul in fine'!$B$3)</f>
        <v/>
      </c>
      <c r="D9" s="14">
        <f>PPMT(Taux_annuel/12,A9,Duree_mois,-'Calcul in fine'!$B$3)</f>
        <v/>
      </c>
      <c r="E9" s="14">
        <f>'Calcul in fine'!$B$3+SUM($D$8:D9)</f>
        <v/>
      </c>
    </row>
    <row r="10">
      <c r="A10" s="13" t="n">
        <v>3</v>
      </c>
      <c r="B10" s="14">
        <f>$B$3</f>
        <v/>
      </c>
      <c r="C10" s="14">
        <f>IPMT(Taux_annuel/12,A10,Duree_mois,-'Calcul in fine'!$B$3)</f>
        <v/>
      </c>
      <c r="D10" s="14">
        <f>PPMT(Taux_annuel/12,A10,Duree_mois,-'Calcul in fine'!$B$3)</f>
        <v/>
      </c>
      <c r="E10" s="14">
        <f>'Calcul in fine'!$B$3+SUM($D$8:D10)</f>
        <v/>
      </c>
    </row>
    <row r="11">
      <c r="A11" s="13" t="n">
        <v>4</v>
      </c>
      <c r="B11" s="14">
        <f>$B$3</f>
        <v/>
      </c>
      <c r="C11" s="14">
        <f>IPMT(Taux_annuel/12,A11,Duree_mois,-'Calcul in fine'!$B$3)</f>
        <v/>
      </c>
      <c r="D11" s="14">
        <f>PPMT(Taux_annuel/12,A11,Duree_mois,-'Calcul in fine'!$B$3)</f>
        <v/>
      </c>
      <c r="E11" s="14">
        <f>'Calcul in fine'!$B$3+SUM($D$8:D11)</f>
        <v/>
      </c>
    </row>
    <row r="12">
      <c r="A12" s="13" t="n">
        <v>5</v>
      </c>
      <c r="B12" s="14">
        <f>$B$3</f>
        <v/>
      </c>
      <c r="C12" s="14">
        <f>IPMT(Taux_annuel/12,A12,Duree_mois,-'Calcul in fine'!$B$3)</f>
        <v/>
      </c>
      <c r="D12" s="14">
        <f>PPMT(Taux_annuel/12,A12,Duree_mois,-'Calcul in fine'!$B$3)</f>
        <v/>
      </c>
      <c r="E12" s="14">
        <f>'Calcul in fine'!$B$3+SUM($D$8:D12)</f>
        <v/>
      </c>
    </row>
    <row r="13">
      <c r="A13" s="13" t="n">
        <v>6</v>
      </c>
      <c r="B13" s="14">
        <f>$B$3</f>
        <v/>
      </c>
      <c r="C13" s="14">
        <f>IPMT(Taux_annuel/12,A13,Duree_mois,-'Calcul in fine'!$B$3)</f>
        <v/>
      </c>
      <c r="D13" s="14">
        <f>PPMT(Taux_annuel/12,A13,Duree_mois,-'Calcul in fine'!$B$3)</f>
        <v/>
      </c>
      <c r="E13" s="14">
        <f>'Calcul in fine'!$B$3+SUM($D$8:D13)</f>
        <v/>
      </c>
    </row>
    <row r="14">
      <c r="A14" s="13" t="n">
        <v>7</v>
      </c>
      <c r="B14" s="14">
        <f>$B$3</f>
        <v/>
      </c>
      <c r="C14" s="14">
        <f>IPMT(Taux_annuel/12,A14,Duree_mois,-'Calcul in fine'!$B$3)</f>
        <v/>
      </c>
      <c r="D14" s="14">
        <f>PPMT(Taux_annuel/12,A14,Duree_mois,-'Calcul in fine'!$B$3)</f>
        <v/>
      </c>
      <c r="E14" s="14">
        <f>'Calcul in fine'!$B$3+SUM($D$8:D14)</f>
        <v/>
      </c>
    </row>
    <row r="15">
      <c r="A15" s="13" t="n">
        <v>8</v>
      </c>
      <c r="B15" s="14">
        <f>$B$3</f>
        <v/>
      </c>
      <c r="C15" s="14">
        <f>IPMT(Taux_annuel/12,A15,Duree_mois,-'Calcul in fine'!$B$3)</f>
        <v/>
      </c>
      <c r="D15" s="14">
        <f>PPMT(Taux_annuel/12,A15,Duree_mois,-'Calcul in fine'!$B$3)</f>
        <v/>
      </c>
      <c r="E15" s="14">
        <f>'Calcul in fine'!$B$3+SUM($D$8:D15)</f>
        <v/>
      </c>
    </row>
    <row r="16">
      <c r="A16" s="13" t="n">
        <v>9</v>
      </c>
      <c r="B16" s="14">
        <f>$B$3</f>
        <v/>
      </c>
      <c r="C16" s="14">
        <f>IPMT(Taux_annuel/12,A16,Duree_mois,-'Calcul in fine'!$B$3)</f>
        <v/>
      </c>
      <c r="D16" s="14">
        <f>PPMT(Taux_annuel/12,A16,Duree_mois,-'Calcul in fine'!$B$3)</f>
        <v/>
      </c>
      <c r="E16" s="14">
        <f>'Calcul in fine'!$B$3+SUM($D$8:D16)</f>
        <v/>
      </c>
    </row>
    <row r="17">
      <c r="A17" s="13" t="n">
        <v>10</v>
      </c>
      <c r="B17" s="14">
        <f>$B$3</f>
        <v/>
      </c>
      <c r="C17" s="14">
        <f>IPMT(Taux_annuel/12,A17,Duree_mois,-'Calcul in fine'!$B$3)</f>
        <v/>
      </c>
      <c r="D17" s="14">
        <f>PPMT(Taux_annuel/12,A17,Duree_mois,-'Calcul in fine'!$B$3)</f>
        <v/>
      </c>
      <c r="E17" s="14">
        <f>'Calcul in fine'!$B$3+SUM($D$8:D17)</f>
        <v/>
      </c>
    </row>
    <row r="18">
      <c r="A18" s="13" t="n">
        <v>11</v>
      </c>
      <c r="B18" s="14">
        <f>$B$3</f>
        <v/>
      </c>
      <c r="C18" s="14">
        <f>IPMT(Taux_annuel/12,A18,Duree_mois,-'Calcul in fine'!$B$3)</f>
        <v/>
      </c>
      <c r="D18" s="14">
        <f>PPMT(Taux_annuel/12,A18,Duree_mois,-'Calcul in fine'!$B$3)</f>
        <v/>
      </c>
      <c r="E18" s="14">
        <f>'Calcul in fine'!$B$3+SUM($D$8:D18)</f>
        <v/>
      </c>
    </row>
    <row r="19">
      <c r="A19" s="13" t="n">
        <v>12</v>
      </c>
      <c r="B19" s="14">
        <f>$B$3</f>
        <v/>
      </c>
      <c r="C19" s="14">
        <f>IPMT(Taux_annuel/12,A19,Duree_mois,-'Calcul in fine'!$B$3)</f>
        <v/>
      </c>
      <c r="D19" s="14">
        <f>PPMT(Taux_annuel/12,A19,Duree_mois,-'Calcul in fine'!$B$3)</f>
        <v/>
      </c>
      <c r="E19" s="14">
        <f>'Calcul in fine'!$B$3+SUM($D$8:D19)</f>
        <v/>
      </c>
    </row>
    <row r="21">
      <c r="A21" s="4" t="inlineStr">
        <is>
          <t>ℹ Variante amortissable : l'emprunteur rembourse capital + intérêts chaque mois. Coût total supérieur à in fine mais adapté si trésorerie insuffisante.</t>
        </is>
      </c>
    </row>
    <row r="30">
      <c r="A30" s="6" t="inlineStr">
        <is>
          <t>Source : macalculatriceenligne.com — Mehdi Kabbaj — Mise à jour janvier 2026 — Kit Immobilier Pro 9,90 € : payhip.com/b/keMXx</t>
        </is>
      </c>
    </row>
  </sheetData>
  <mergeCells count="4">
    <mergeCell ref="A1:C1"/>
    <mergeCell ref="A6:E6"/>
    <mergeCell ref="A21:E21"/>
    <mergeCell ref="A30:C30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C30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60" customWidth="1" min="3" max="3"/>
  </cols>
  <sheetData>
    <row r="1">
      <c r="A1" s="7" t="inlineStr">
        <is>
          <t>HCSF, IRA et récapitulatif A4 — Prêt relais 2026</t>
        </is>
      </c>
    </row>
    <row r="2">
      <c r="A2" s="1" t="inlineStr">
        <is>
          <t>Indicateur</t>
        </is>
      </c>
      <c r="B2" s="1" t="inlineStr">
        <is>
          <t>Valeur</t>
        </is>
      </c>
      <c r="C2" s="1" t="inlineStr">
        <is>
          <t>Note</t>
        </is>
      </c>
    </row>
    <row r="3">
      <c r="A3" s="8" t="inlineStr">
        <is>
          <t>Ratio endettement HCSF (%)</t>
        </is>
      </c>
      <c r="B3" s="15">
        <f>'Calcul amortissable'!B3/Revenus_mensuels*100</f>
        <v/>
      </c>
      <c r="C3" s="4" t="inlineStr">
        <is>
          <t>Seuil HCSF Décret 2021-1307 : 35 % revenus nets hors assurance</t>
        </is>
      </c>
    </row>
    <row r="4">
      <c r="A4" s="8" t="inlineStr">
        <is>
          <t>Verdict HCSF</t>
        </is>
      </c>
      <c r="B4" s="8">
        <f>IF(B3&gt;35,"DÉPASSE seuil HCSF 35 % — dossier dérogation 20 % flexibilité OU allonger durée crédit principal","OK sous seuil 35 %")</f>
        <v/>
      </c>
      <c r="C4" s="4" t="inlineStr">
        <is>
          <t>Vérification seuil réglementaire Banque de France</t>
        </is>
      </c>
    </row>
    <row r="5">
      <c r="A5" s="8" t="inlineStr">
        <is>
          <t>Frais de notaire (€)</t>
        </is>
      </c>
      <c r="B5" s="10">
        <f>Prix_acheter*Frais_notaire_pct</f>
        <v/>
      </c>
      <c r="C5" s="4" t="inlineStr">
        <is>
          <t>Frais acquisition (droits mutation + émoluments) — taux 2026</t>
        </is>
      </c>
    </row>
    <row r="6">
      <c r="A6" s="8" t="inlineStr">
        <is>
          <t>Rappel IRA (€)</t>
        </is>
      </c>
      <c r="B6" s="10">
        <f>'Calcul in fine'!B7</f>
        <v/>
      </c>
      <c r="C6" s="4" t="inlineStr">
        <is>
          <t>Indemnité Remboursement Anticipé (cf. onglet in fine)</t>
        </is>
      </c>
    </row>
    <row r="8">
      <c r="A8" s="11" t="inlineStr">
        <is>
          <t>Section plus-value et LF 2025</t>
        </is>
      </c>
    </row>
    <row r="9">
      <c r="A9" s="8" t="inlineStr">
        <is>
          <t>Régime plus-value résidence principale</t>
        </is>
      </c>
      <c r="B9" s="4" t="inlineStr">
        <is>
          <t>Exonération totale art. 150 U II CGI</t>
        </is>
      </c>
      <c r="C9" s="6" t="inlineStr">
        <is>
          <t>Aucun délai de détention requis pour résidence principale</t>
        </is>
      </c>
    </row>
    <row r="10">
      <c r="A10" s="8" t="inlineStr">
        <is>
          <t>Plus-value résidence secondaire</t>
        </is>
      </c>
      <c r="B10" s="4" t="inlineStr">
        <is>
          <t>Abattement progressif : 6 %/an de 6 à 21 ans, 4 % à 22 ans → exonération IR à 22 ans</t>
        </is>
      </c>
      <c r="C10" s="6" t="inlineStr">
        <is>
          <t>Prélèvements sociaux : exonération à 30 ans — Instruction BOFiP-RPPM-PVBMI-20</t>
        </is>
      </c>
    </row>
    <row r="11">
      <c r="A11" s="8" t="inlineStr">
        <is>
          <t>Réintégration LMNP — LF 2025</t>
        </is>
      </c>
      <c r="B11" s="4" t="inlineStr">
        <is>
          <t>Amortissements déduits LMNP réintégrés dans PV imposable depuis 01/01/2025</t>
        </is>
      </c>
      <c r="C11" s="6" t="inlineStr">
        <is>
          <t>Art. 35 LF 2025 — voir BOFIP-RPPM-PVBMI — à calculer avec comptable LMNP</t>
        </is>
      </c>
    </row>
    <row r="12">
      <c r="A12" s="8" t="inlineStr">
        <is>
          <t>Durée détention bien à vendre (années)</t>
        </is>
      </c>
      <c r="B12" s="4" t="inlineStr">
        <is>
          <t>À saisir manuellement</t>
        </is>
      </c>
      <c r="C12" s="6" t="inlineStr">
        <is>
          <t>Calcule abattement applicable si résidence secondaire</t>
        </is>
      </c>
    </row>
    <row r="13">
      <c r="A13" s="8" t="inlineStr">
        <is>
          <t>Taux IS applicable LMNP réintégration</t>
        </is>
      </c>
      <c r="B13" s="4" t="inlineStr">
        <is>
          <t>Impôt marginal + 17,2 % PS selon tranche — consulter professionnel</t>
        </is>
      </c>
      <c r="C13" s="6" t="inlineStr">
        <is>
          <t>LF 2025 applicable exercices ouverts à compter du 01/01/2025</t>
        </is>
      </c>
    </row>
    <row r="15">
      <c r="A15" s="11" t="inlineStr">
        <is>
          <t>Récapitulatif synthétique</t>
        </is>
      </c>
    </row>
    <row r="16">
      <c r="A16" s="2" t="inlineStr">
        <is>
          <t>Capital bridge (in fine) (€)</t>
        </is>
      </c>
      <c r="B16" s="16">
        <f>'Calcul in fine'!B3</f>
        <v/>
      </c>
    </row>
    <row r="17">
      <c r="A17" s="2" t="inlineStr">
        <is>
          <t>Coût total in fine (€)</t>
        </is>
      </c>
      <c r="B17" s="16">
        <f>'Calcul in fine'!B6</f>
        <v/>
      </c>
    </row>
    <row r="18">
      <c r="A18" s="2" t="inlineStr">
        <is>
          <t>Mensualité amortissable (€)</t>
        </is>
      </c>
      <c r="B18" s="16">
        <f>'Calcul amortissable'!B3</f>
        <v/>
      </c>
    </row>
    <row r="19">
      <c r="A19" s="2" t="inlineStr">
        <is>
          <t>Frais notaire achat (€)</t>
        </is>
      </c>
      <c r="B19" s="16">
        <f>B5</f>
        <v/>
      </c>
    </row>
    <row r="20">
      <c r="A20" s="2" t="inlineStr">
        <is>
          <t>Taux endettement (%)</t>
        </is>
      </c>
      <c r="B20" s="17">
        <f>B3</f>
        <v/>
      </c>
    </row>
    <row r="21">
      <c r="A21" s="2" t="inlineStr">
        <is>
          <t>Verdict HCSF</t>
        </is>
      </c>
      <c r="B21" s="18">
        <f>B4</f>
        <v/>
      </c>
    </row>
    <row r="23">
      <c r="A23" s="8" t="inlineStr">
        <is>
          <t>👉 Kit Immobilier 2026 Pro (9,90 €) — scénarios relais sec/adossé, simulation IRR, dossier complet banque : payhip.com/b/keMXx</t>
        </is>
      </c>
    </row>
    <row r="24">
      <c r="A24" s="4" t="inlineStr">
        <is>
          <t>macalculatriceenligne.com/finance/immobilier/excel-calcul-pret-relais/</t>
        </is>
      </c>
    </row>
    <row r="30">
      <c r="A30" s="6" t="inlineStr">
        <is>
          <t>Source : macalculatriceenligne.com — Mehdi Kabbaj — Mise à jour janvier 2026 — Kit Immobilier Pro 9,90 € : payhip.com/b/keMXx</t>
        </is>
      </c>
    </row>
  </sheetData>
  <mergeCells count="6">
    <mergeCell ref="A1:C1"/>
    <mergeCell ref="A23:C23"/>
    <mergeCell ref="A8:C8"/>
    <mergeCell ref="A30:C30"/>
    <mergeCell ref="A15:C15"/>
    <mergeCell ref="A24:C24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2026-05-03T07:57:38Z</dcterms:created>
  <dcterms:modified xmlns:dcterms="http://purl.org/dc/terms/" xmlns:xsi="http://www.w3.org/2001/XMLSchema-instance" xsi:type="dcterms:W3CDTF">2026-05-03T07:57:38Z</dcterms:modified>
</cp:coreProperties>
</file>