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es données" sheetId="1" state="visible" r:id="rId1"/>
    <sheet xmlns:r="http://schemas.openxmlformats.org/officeDocument/2006/relationships" name="Barème légal 2026" sheetId="2" state="visible" r:id="rId2"/>
    <sheet xmlns:r="http://schemas.openxmlformats.org/officeDocument/2006/relationships" name="Simulatio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yyyy"/>
    <numFmt numFmtId="165" formatCode="#,##0.00 €"/>
    <numFmt numFmtId="166" formatCode="0.00 &quot; ans&quot;"/>
  </numFmts>
  <fonts count="12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i val="1"/>
      <color rgb="006B7280"/>
      <sz val="9"/>
    </font>
    <font>
      <name val="Calibri"/>
      <b val="1"/>
      <color rgb="001E3A8A"/>
      <sz val="12"/>
    </font>
    <font>
      <name val="Calibri"/>
      <sz val="10"/>
    </font>
    <font>
      <name val="Calibri"/>
      <color rgb="001F2937"/>
      <sz val="10"/>
    </font>
    <font>
      <name val="Calibri"/>
      <b val="1"/>
      <sz val="10"/>
    </font>
    <font>
      <name val="Calibri"/>
      <b val="1"/>
      <color rgb="001E3A8A"/>
      <sz val="10"/>
    </font>
    <font>
      <b val="1"/>
      <i val="1"/>
      <color rgb="00059669"/>
      <sz val="10"/>
    </font>
    <font>
      <i val="1"/>
      <color rgb="006B7280"/>
      <sz val="10"/>
    </font>
    <font>
      <b val="1"/>
      <color rgb="00FFFFFF"/>
      <sz val="11"/>
    </font>
    <font>
      <i val="1"/>
      <color rgb="006B7280"/>
      <sz val="8"/>
    </font>
  </fonts>
  <fills count="6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DBEAFE"/>
      </patternFill>
    </fill>
    <fill>
      <patternFill patternType="solid">
        <fgColor rgb="00D1FAE5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3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right" vertical="center"/>
    </xf>
    <xf numFmtId="164" fontId="5" fillId="4" borderId="1" applyAlignment="1" pivotButton="0" quotePrefix="0" xfId="0">
      <alignment horizontal="right" vertical="center"/>
    </xf>
    <xf numFmtId="165" fontId="5" fillId="4" borderId="1" applyAlignment="1" pivotButton="0" quotePrefix="0" xfId="0">
      <alignment horizontal="right" vertical="center"/>
    </xf>
    <xf numFmtId="0" fontId="6" fillId="0" borderId="0" applyAlignment="1" pivotButton="0" quotePrefix="0" xfId="0">
      <alignment horizontal="left" vertical="center" wrapText="1"/>
    </xf>
    <xf numFmtId="166" fontId="7" fillId="3" borderId="1" applyAlignment="1" pivotButton="0" quotePrefix="0" xfId="0">
      <alignment horizontal="right" vertical="center"/>
    </xf>
    <xf numFmtId="165" fontId="7" fillId="3" borderId="1" applyAlignment="1" pivotButton="0" quotePrefix="0" xfId="0">
      <alignment horizontal="right" vertical="center"/>
    </xf>
    <xf numFmtId="0" fontId="8" fillId="0" borderId="0" pivotButton="0" quotePrefix="0" xfId="0"/>
    <xf numFmtId="0" fontId="6" fillId="0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center" vertical="center" wrapText="1"/>
    </xf>
    <xf numFmtId="0" fontId="9" fillId="0" borderId="0" pivotButton="0" quotePrefix="0" xfId="0"/>
    <xf numFmtId="0" fontId="7" fillId="3" borderId="1" applyAlignment="1" pivotButton="0" quotePrefix="0" xfId="0">
      <alignment horizontal="right" vertical="center"/>
    </xf>
    <xf numFmtId="0" fontId="10" fillId="2" borderId="0" applyAlignment="1" pivotButton="0" quotePrefix="0" xfId="0">
      <alignment horizontal="left" vertical="center"/>
    </xf>
    <xf numFmtId="0" fontId="10" fillId="2" borderId="0" applyAlignment="1" pivotButton="0" quotePrefix="0" xfId="0">
      <alignment horizontal="center" vertical="center" wrapText="1"/>
    </xf>
    <xf numFmtId="165" fontId="5" fillId="5" borderId="1" applyAlignment="1" pivotButton="0" quotePrefix="0" xfId="0">
      <alignment horizontal="right" vertical="center"/>
    </xf>
    <xf numFmtId="0" fontId="2" fillId="0" borderId="0" applyAlignment="1" pivotButton="0" quotePrefix="0" xfId="0">
      <alignment horizontal="left" vertical="center"/>
    </xf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50" customWidth="1" min="3" max="3"/>
  </cols>
  <sheetData>
    <row r="1" ht="32" customHeight="1">
      <c r="A1" s="1" t="inlineStr">
        <is>
          <t>Tableau de calcul — Indemnité de départ à la retraite 2026</t>
        </is>
      </c>
    </row>
    <row r="2">
      <c r="A2" s="2" t="inlineStr">
        <is>
          <t>Auteur : Mehdi Kabbaj — MaCalculatriceEnLigne.com — Pack Retraite Pro p1TlU 14,90 €</t>
        </is>
      </c>
    </row>
    <row r="4" ht="22" customHeight="1">
      <c r="A4" s="3" t="inlineStr">
        <is>
          <t>1. Identité et contrat</t>
        </is>
      </c>
    </row>
    <row r="5">
      <c r="A5" s="4" t="inlineStr">
        <is>
          <t>Nom et prénom du salarié</t>
        </is>
      </c>
      <c r="B5" s="5" t="inlineStr"/>
      <c r="C5" s="4" t="inlineStr">
        <is>
          <t>Texte libre</t>
        </is>
      </c>
    </row>
    <row r="6">
      <c r="A6" s="4" t="inlineStr">
        <is>
          <t>Date d'entrée dans l'entreprise</t>
        </is>
      </c>
      <c r="B6" s="6" t="inlineStr">
        <is>
          <t>2010-09-01</t>
        </is>
      </c>
      <c r="C6" s="4" t="inlineStr">
        <is>
          <t>Format : JJ/MM/AAAA</t>
        </is>
      </c>
    </row>
    <row r="7">
      <c r="A7" s="4" t="inlineStr">
        <is>
          <t>Date de sortie / départ effectif</t>
        </is>
      </c>
      <c r="B7" s="6" t="inlineStr">
        <is>
          <t>2026-12-31</t>
        </is>
      </c>
      <c r="C7" s="4" t="inlineStr">
        <is>
          <t>Format : JJ/MM/AAAA</t>
        </is>
      </c>
    </row>
    <row r="8">
      <c r="A8" s="4" t="inlineStr">
        <is>
          <t>Type de départ</t>
        </is>
      </c>
      <c r="B8" s="5" t="inlineStr">
        <is>
          <t>Volontaire</t>
        </is>
      </c>
      <c r="C8" s="4" t="inlineStr">
        <is>
          <t>Choix : Volontaire / Mise à la retraite / Inaptitude / Rupture conventionnelle</t>
        </is>
      </c>
    </row>
    <row r="9">
      <c r="A9" s="4" t="inlineStr">
        <is>
          <t>Convention collective applicable</t>
        </is>
      </c>
      <c r="B9" s="5" t="inlineStr">
        <is>
          <t>Aucune (légal)</t>
        </is>
      </c>
      <c r="C9" s="4" t="inlineStr">
        <is>
          <t>Choix : Aucune (légal) / BTP / Syntec / Métallurgie / Commerce / HCR / Transport routier</t>
        </is>
      </c>
    </row>
    <row r="11" ht="22" customHeight="1">
      <c r="A11" s="3" t="inlineStr">
        <is>
          <t>2. Salaires de référence</t>
        </is>
      </c>
    </row>
    <row r="12">
      <c r="A12" s="4" t="inlineStr">
        <is>
          <t>Salaire moyen brut 12 derniers mois (€)</t>
        </is>
      </c>
      <c r="B12" s="7" t="n">
        <v>3500</v>
      </c>
      <c r="C12" s="4" t="inlineStr">
        <is>
          <t>Salaire BRUT moyen mensuel — primes incluses</t>
        </is>
      </c>
    </row>
    <row r="13">
      <c r="A13" s="4" t="inlineStr">
        <is>
          <t>Salaire moyen brut 3 meilleures années (€)</t>
        </is>
      </c>
      <c r="B13" s="7" t="n">
        <v>3650</v>
      </c>
      <c r="C13" s="4" t="inlineStr">
        <is>
          <t>Calcul sur 36 mois consécutifs les + favorables / 36 = mensuel</t>
        </is>
      </c>
    </row>
    <row r="15" ht="22" customHeight="1">
      <c r="A15" s="3" t="inlineStr">
        <is>
          <t>3. Calculs automatiques (ne pas modifier)</t>
        </is>
      </c>
    </row>
    <row r="16">
      <c r="A16" s="8" t="inlineStr">
        <is>
          <t>Ancienneté en années (formule)</t>
        </is>
      </c>
      <c r="B16" s="9">
        <f>ROUND(YEARFRAC(B6,B7),2)</f>
        <v/>
      </c>
      <c r="C16" s="4" t="inlineStr">
        <is>
          <t>Calculée automatiquement entre date d'entrée et date de sortie</t>
        </is>
      </c>
    </row>
    <row r="17">
      <c r="A17" s="8" t="inlineStr">
        <is>
          <t>Salaire de référence retenu (€)</t>
        </is>
      </c>
      <c r="B17" s="10">
        <f>MAX(B12,B13)</f>
        <v/>
      </c>
      <c r="C17" s="4" t="inlineStr">
        <is>
          <t>Le plus favorable des 2 — selon art. R. 1234-4 du Code du travail</t>
        </is>
      </c>
    </row>
    <row r="19">
      <c r="A19" s="11" t="inlineStr">
        <is>
          <t>Ces 4 zones VERTES sont les seules à compléter. Les autres onglets se calculent automatiquement.</t>
        </is>
      </c>
    </row>
  </sheetData>
  <mergeCells count="4">
    <mergeCell ref="A1:C1"/>
    <mergeCell ref="A4:C4"/>
    <mergeCell ref="A11:C11"/>
    <mergeCell ref="A15:C15"/>
  </mergeCells>
  <dataValidations count="2">
    <dataValidation sqref="B8" showDropDown="0" showInputMessage="0" showErrorMessage="0" allowBlank="0" type="list">
      <formula1>"Volontaire,Mise à la retraite,Inaptitude,Rupture conventionnelle"</formula1>
    </dataValidation>
    <dataValidation sqref="B9" showDropDown="0" showInputMessage="0" showErrorMessage="0" allowBlank="0" type="list">
      <formula1>"Aucune (légal),BTP,Syntec,Métallurgie,Commerce,HCR,Transport routier"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2"/>
  <sheetViews>
    <sheetView workbookViewId="0">
      <selection activeCell="A1" sqref="A1"/>
    </sheetView>
  </sheetViews>
  <sheetFormatPr baseColWidth="8" defaultRowHeight="15"/>
  <cols>
    <col width="38" customWidth="1" min="1" max="1"/>
    <col width="26" customWidth="1" min="2" max="2"/>
    <col width="26" customWidth="1" min="3" max="3"/>
    <col width="50" customWidth="1" min="4" max="4"/>
  </cols>
  <sheetData>
    <row r="1" ht="32" customHeight="1">
      <c r="A1" s="1" t="inlineStr">
        <is>
          <t>Barème légal IDR 2026 + 6 conventions collectives</t>
        </is>
      </c>
    </row>
    <row r="3" ht="22" customHeight="1">
      <c r="A3" s="3" t="inlineStr">
        <is>
          <t>Indemnité légale licenciement / mise à la retraite — Code travail R. 1234-2</t>
        </is>
      </c>
    </row>
    <row r="4">
      <c r="A4" s="12" t="inlineStr">
        <is>
          <t>Tranche d'ancienneté</t>
        </is>
      </c>
      <c r="B4" s="13" t="inlineStr">
        <is>
          <t>Coefficient (mois de salaire)</t>
        </is>
      </c>
      <c r="C4" s="13" t="inlineStr">
        <is>
          <t>Cumul au plafond</t>
        </is>
      </c>
      <c r="D4" s="12" t="inlineStr">
        <is>
          <t>Source légale</t>
        </is>
      </c>
    </row>
    <row r="5">
      <c r="A5" s="14" t="inlineStr">
        <is>
          <t>0 à 10 ans</t>
        </is>
      </c>
      <c r="B5" s="15" t="inlineStr">
        <is>
          <t>1/4 mois × année</t>
        </is>
      </c>
      <c r="C5" s="15" t="inlineStr">
        <is>
          <t>2,50 mois à 10 ans</t>
        </is>
      </c>
      <c r="D5" s="14" t="inlineStr">
        <is>
          <t>Code travail R. 1234-2 al. 1</t>
        </is>
      </c>
    </row>
    <row r="6">
      <c r="A6" s="14" t="inlineStr">
        <is>
          <t>Au-delà de 10 ans</t>
        </is>
      </c>
      <c r="B6" s="15" t="inlineStr">
        <is>
          <t>1/3 mois × année additionnelle</t>
        </is>
      </c>
      <c r="C6" s="15" t="inlineStr">
        <is>
          <t>+0,33 mois × n années &gt; 10</t>
        </is>
      </c>
      <c r="D6" s="14" t="inlineStr">
        <is>
          <t>Code travail R. 1234-2 al. 2</t>
        </is>
      </c>
    </row>
    <row r="8" ht="22" customHeight="1">
      <c r="A8" s="3" t="inlineStr">
        <is>
          <t>Indemnité départ volontaire à la retraite — Code travail D. 1237-1</t>
        </is>
      </c>
    </row>
    <row r="9">
      <c r="A9" s="12" t="inlineStr">
        <is>
          <t>Tranche d'ancienneté</t>
        </is>
      </c>
      <c r="B9" s="13" t="inlineStr">
        <is>
          <t>Indemnité (mois de salaire)</t>
        </is>
      </c>
      <c r="C9" s="12" t="inlineStr">
        <is>
          <t>Référence</t>
        </is>
      </c>
      <c r="D9" s="13" t="inlineStr">
        <is>
          <t>Cumulable avec convention</t>
        </is>
      </c>
    </row>
    <row r="10">
      <c r="A10" s="14" t="inlineStr">
        <is>
          <t>&lt; 10 ans</t>
        </is>
      </c>
      <c r="B10" s="15" t="inlineStr">
        <is>
          <t>0 mois</t>
        </is>
      </c>
      <c r="C10" s="14" t="inlineStr">
        <is>
          <t>D. 1237-1 al. 1</t>
        </is>
      </c>
      <c r="D10" s="14" t="inlineStr">
        <is>
          <t>Convention collective si plus favorable</t>
        </is>
      </c>
    </row>
    <row r="11">
      <c r="A11" s="14" t="inlineStr">
        <is>
          <t>10 ans à 14 ans</t>
        </is>
      </c>
      <c r="B11" s="15" t="inlineStr">
        <is>
          <t>1/2 mois</t>
        </is>
      </c>
      <c r="C11" s="14" t="inlineStr">
        <is>
          <t>D. 1237-1 al. 2</t>
        </is>
      </c>
      <c r="D11" s="14" t="inlineStr">
        <is>
          <t>Idem</t>
        </is>
      </c>
    </row>
    <row r="12">
      <c r="A12" s="14" t="inlineStr">
        <is>
          <t>15 ans à 19 ans</t>
        </is>
      </c>
      <c r="B12" s="15" t="inlineStr">
        <is>
          <t>1 mois</t>
        </is>
      </c>
      <c r="C12" s="14" t="inlineStr">
        <is>
          <t>D. 1237-1 al. 3</t>
        </is>
      </c>
      <c r="D12" s="14" t="inlineStr">
        <is>
          <t>Idem</t>
        </is>
      </c>
    </row>
    <row r="13">
      <c r="A13" s="14" t="inlineStr">
        <is>
          <t>20 ans à 29 ans</t>
        </is>
      </c>
      <c r="B13" s="15" t="inlineStr">
        <is>
          <t>1,5 mois</t>
        </is>
      </c>
      <c r="C13" s="14" t="inlineStr">
        <is>
          <t>D. 1237-1 al. 4</t>
        </is>
      </c>
      <c r="D13" s="14" t="inlineStr">
        <is>
          <t>Idem</t>
        </is>
      </c>
    </row>
    <row r="14">
      <c r="A14" s="14" t="inlineStr">
        <is>
          <t>≥ 30 ans</t>
        </is>
      </c>
      <c r="B14" s="15" t="inlineStr">
        <is>
          <t>2 mois</t>
        </is>
      </c>
      <c r="C14" s="14" t="inlineStr">
        <is>
          <t>D. 1237-1 al. 5</t>
        </is>
      </c>
      <c r="D14" s="14" t="inlineStr">
        <is>
          <t>Idem</t>
        </is>
      </c>
    </row>
    <row r="16" ht="22" customHeight="1">
      <c r="A16" s="3" t="inlineStr">
        <is>
          <t>6 conventions collectives — coefficients 2026 (départ volontaire)</t>
        </is>
      </c>
    </row>
    <row r="17">
      <c r="A17" s="12" t="inlineStr">
        <is>
          <t>Convention</t>
        </is>
      </c>
      <c r="B17" s="13" t="inlineStr">
        <is>
          <t>10-14 ans</t>
        </is>
      </c>
      <c r="C17" s="13" t="inlineStr">
        <is>
          <t>15-29 ans</t>
        </is>
      </c>
      <c r="D17" s="12" t="inlineStr">
        <is>
          <t>≥ 30 ans + référence IDCC</t>
        </is>
      </c>
    </row>
    <row r="18">
      <c r="A18" s="14" t="inlineStr">
        <is>
          <t>BTP — Ouvriers (IDCC 1596 et 1597)</t>
        </is>
      </c>
      <c r="B18" s="15" t="inlineStr">
        <is>
          <t>1/2 mois</t>
        </is>
      </c>
      <c r="C18" s="15" t="inlineStr">
        <is>
          <t>1 à 1,5 mois</t>
        </is>
      </c>
      <c r="D18" s="14" t="inlineStr">
        <is>
          <t>1,5 à 2 mois — convention collective ouvriers BTP art. 9.1</t>
        </is>
      </c>
    </row>
    <row r="19">
      <c r="A19" s="14" t="inlineStr">
        <is>
          <t>Syntec (IDCC 1486)</t>
        </is>
      </c>
      <c r="B19" s="15" t="inlineStr">
        <is>
          <t>1 mois</t>
        </is>
      </c>
      <c r="C19" s="15" t="inlineStr">
        <is>
          <t>1,5 à 2 mois</t>
        </is>
      </c>
      <c r="D19" s="14" t="inlineStr">
        <is>
          <t>2 mois — annexe 2 art. 19 et art. 16</t>
        </is>
      </c>
    </row>
    <row r="20">
      <c r="A20" s="14" t="inlineStr">
        <is>
          <t>Métallurgie (IDCC 3248 nouveau)</t>
        </is>
      </c>
      <c r="B20" s="15" t="inlineStr">
        <is>
          <t>1/2 mois</t>
        </is>
      </c>
      <c r="C20" s="15" t="inlineStr">
        <is>
          <t>1 à 1,5 mois</t>
        </is>
      </c>
      <c r="D20" s="14" t="inlineStr">
        <is>
          <t>2 mois — convention nationale 7 février 2022 art. 116.4</t>
        </is>
      </c>
    </row>
    <row r="21">
      <c r="A21" s="14" t="inlineStr">
        <is>
          <t>Commerce — branches (IDCC 1483, 2216, 1505)</t>
        </is>
      </c>
      <c r="B21" s="15" t="inlineStr">
        <is>
          <t>1/2 mois</t>
        </is>
      </c>
      <c r="C21" s="15" t="inlineStr">
        <is>
          <t>1 mois</t>
        </is>
      </c>
      <c r="D21" s="14" t="inlineStr">
        <is>
          <t>1,5 mois — selon branche</t>
        </is>
      </c>
    </row>
    <row r="22">
      <c r="A22" s="14" t="inlineStr">
        <is>
          <t>HCR (IDCC 1979) — Hôtels Cafés Restaurants</t>
        </is>
      </c>
      <c r="B22" s="15" t="inlineStr">
        <is>
          <t>1/2 mois</t>
        </is>
      </c>
      <c r="C22" s="15" t="inlineStr">
        <is>
          <t>1 mois</t>
        </is>
      </c>
      <c r="D22" s="14" t="inlineStr">
        <is>
          <t>1,5 mois — art. 30 convention collective HCR</t>
        </is>
      </c>
    </row>
    <row r="23">
      <c r="A23" s="14" t="inlineStr">
        <is>
          <t>Transport routier (IDCC 16)</t>
        </is>
      </c>
      <c r="B23" s="15" t="inlineStr">
        <is>
          <t>1 mois</t>
        </is>
      </c>
      <c r="C23" s="15" t="inlineStr">
        <is>
          <t>1,5 mois</t>
        </is>
      </c>
      <c r="D23" s="14" t="inlineStr">
        <is>
          <t>2 mois — annexe 1 ouvriers art. 9 + cadres</t>
        </is>
      </c>
    </row>
    <row r="25">
      <c r="A25" s="2" t="inlineStr">
        <is>
          <t>Les coefficients ci-dessus sont indicatifs — vérifier l'avenant en vigueur sur legifrance.gouv.fr (rubrique « Conventions collectives ») avant tout calcul.</t>
        </is>
      </c>
    </row>
    <row r="27" ht="22" customHeight="1">
      <c r="A27" s="3" t="inlineStr">
        <is>
          <t>Régime fiscal et social 2026</t>
        </is>
      </c>
    </row>
    <row r="28">
      <c r="A28" s="12" t="inlineStr">
        <is>
          <t>Élément</t>
        </is>
      </c>
      <c r="B28" s="13" t="inlineStr">
        <is>
          <t>Volontaire</t>
        </is>
      </c>
      <c r="C28" s="13" t="inlineStr">
        <is>
          <t>Mise à la retraite</t>
        </is>
      </c>
      <c r="D28" s="12" t="inlineStr">
        <is>
          <t>Référence</t>
        </is>
      </c>
    </row>
    <row r="29">
      <c r="A29" s="14" t="inlineStr">
        <is>
          <t>Exonération IR — part légale ou conv.</t>
        </is>
      </c>
      <c r="B29" s="15" t="inlineStr">
        <is>
          <t>Exonéré 100 %</t>
        </is>
      </c>
      <c r="C29" s="15" t="inlineStr">
        <is>
          <t>Exonéré dans la limite de 6 PASS soit 277 740 € (PASS 2026 = 46 290 €)</t>
        </is>
      </c>
      <c r="D29" s="14" t="inlineStr">
        <is>
          <t>CGI art. 80 duodecies</t>
        </is>
      </c>
    </row>
    <row r="30">
      <c r="A30" s="14" t="inlineStr">
        <is>
          <t>CSG/CRDS sur part &gt; légale</t>
        </is>
      </c>
      <c r="B30" s="15" t="inlineStr">
        <is>
          <t>9,7 % (CSG 9,2 + CRDS 0,5)</t>
        </is>
      </c>
      <c r="C30" s="15" t="inlineStr">
        <is>
          <t>9,7 %</t>
        </is>
      </c>
      <c r="D30" s="14" t="inlineStr">
        <is>
          <t>CSS art. L. 136-8</t>
        </is>
      </c>
    </row>
    <row r="31">
      <c r="A31" s="14" t="inlineStr">
        <is>
          <t>Cotisations sécu sur fraction &gt; 2 PASS</t>
        </is>
      </c>
      <c r="B31" s="15" t="inlineStr">
        <is>
          <t>Cotisations URSSAF normales</t>
        </is>
      </c>
      <c r="C31" s="15" t="inlineStr">
        <is>
          <t>Cotisations URSSAF normales</t>
        </is>
      </c>
      <c r="D31" s="14" t="inlineStr">
        <is>
          <t>CSS L. 242-1 + circulaire URSSAF 2024</t>
        </is>
      </c>
    </row>
    <row r="32">
      <c r="A32" s="14" t="inlineStr">
        <is>
          <t>Forfait social</t>
        </is>
      </c>
      <c r="B32" s="15" t="inlineStr">
        <is>
          <t>0 % si exonéré</t>
        </is>
      </c>
      <c r="C32" s="15" t="inlineStr">
        <is>
          <t>30 % sur part exonérée IR</t>
        </is>
      </c>
      <c r="D32" s="14" t="inlineStr">
        <is>
          <t>CSS art. L. 137-15</t>
        </is>
      </c>
    </row>
  </sheetData>
  <mergeCells count="5">
    <mergeCell ref="A1:D1"/>
    <mergeCell ref="A27:D27"/>
    <mergeCell ref="A8:D8"/>
    <mergeCell ref="A3:D3"/>
    <mergeCell ref="A16:D1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6"/>
  <sheetViews>
    <sheetView workbookViewId="0">
      <selection activeCell="A1" sqref="A1"/>
    </sheetView>
  </sheetViews>
  <sheetFormatPr baseColWidth="8" defaultRowHeight="15"/>
  <cols>
    <col width="42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 ht="32" customHeight="1">
      <c r="A1" s="1" t="inlineStr">
        <is>
          <t>Simulation comparative 4 cas — IDR 2026</t>
        </is>
      </c>
    </row>
    <row r="2">
      <c r="A2" s="16" t="inlineStr">
        <is>
          <t>Calcul automatique à partir des données saisies dans l'onglet « Mes données »</t>
        </is>
      </c>
    </row>
    <row r="4" ht="22" customHeight="1">
      <c r="A4" s="3" t="inlineStr">
        <is>
          <t>Récapitulatif des données</t>
        </is>
      </c>
    </row>
    <row r="5">
      <c r="A5" s="4" t="inlineStr">
        <is>
          <t>Ancienneté (années)</t>
        </is>
      </c>
      <c r="B5" s="9">
        <f>'Mes données'!B16</f>
        <v/>
      </c>
    </row>
    <row r="6">
      <c r="A6" s="4" t="inlineStr">
        <is>
          <t>Salaire de référence (€/mois brut)</t>
        </is>
      </c>
      <c r="B6" s="10">
        <f>'Mes données'!B17</f>
        <v/>
      </c>
    </row>
    <row r="7">
      <c r="A7" s="4" t="inlineStr">
        <is>
          <t>Type de départ (saisi)</t>
        </is>
      </c>
      <c r="B7" s="17">
        <f>'Mes données'!B8</f>
        <v/>
      </c>
    </row>
    <row r="8">
      <c r="A8" s="4" t="inlineStr">
        <is>
          <t>Convention collective</t>
        </is>
      </c>
      <c r="B8" s="17">
        <f>'Mes données'!B9</f>
        <v/>
      </c>
    </row>
    <row r="10" ht="22" customHeight="1">
      <c r="A10" s="3" t="inlineStr">
        <is>
          <t>Comparatif 4 scénarios</t>
        </is>
      </c>
    </row>
    <row r="11" ht="38" customHeight="1">
      <c r="A11" s="18" t="inlineStr">
        <is>
          <t>Scénario</t>
        </is>
      </c>
      <c r="B11" s="19" t="inlineStr">
        <is>
          <t>Indemnité brute (€)</t>
        </is>
      </c>
      <c r="C11" s="19" t="inlineStr">
        <is>
          <t>CSG/CRDS retenu (€)</t>
        </is>
      </c>
      <c r="D11" s="19" t="inlineStr">
        <is>
          <t>Net imposable (€)</t>
        </is>
      </c>
      <c r="E11" s="19" t="inlineStr">
        <is>
          <t>Net après IR estimé</t>
        </is>
      </c>
    </row>
    <row r="12">
      <c r="A12" s="14" t="inlineStr">
        <is>
          <t>1. Départ volontaire LÉGAL (D. 1237-1)</t>
        </is>
      </c>
      <c r="B12" s="20">
        <f>B6*IF(B5&lt;10,0,IF(B5&lt;15,0.5,IF(B5&lt;20,1,IF(B5&lt;30,1.5,2))))</f>
        <v/>
      </c>
      <c r="C12" s="20">
        <f>B12*0.097</f>
        <v/>
      </c>
      <c r="D12" s="20">
        <f>B12-C12</f>
        <v/>
      </c>
      <c r="E12" s="20">
        <f>D12*(1-0.11)</f>
        <v/>
      </c>
    </row>
    <row r="13">
      <c r="A13" s="14" t="inlineStr">
        <is>
          <t>2. Mise à la retraite (R. 1234-2 = ind. licenciement)</t>
        </is>
      </c>
      <c r="B13" s="20">
        <f>B6*(MIN(B5,10)*0.25+MAX(0,B5-10)*(1/3))</f>
        <v/>
      </c>
      <c r="C13" s="20">
        <f>B13*0.097</f>
        <v/>
      </c>
      <c r="D13" s="20">
        <f>B13-C13</f>
        <v/>
      </c>
      <c r="E13" s="20">
        <f>IF(B13&lt;=277740,D13,D13-(D13-277740)*0.30)</f>
        <v/>
      </c>
    </row>
    <row r="14">
      <c r="A14" s="14" t="inlineStr">
        <is>
          <t>3. Conventionnel (estimation Syntec si applicable)</t>
        </is>
      </c>
      <c r="B14" s="20">
        <f>IF('Mes données'!B9="Syntec",B6*IF(B5&lt;10,0,IF(B5&lt;15,1,IF(B5&lt;30,1.5,2))),IF('Mes données'!B9="BTP",B6*IF(B5&lt;10,0,IF(B5&lt;15,0.5,IF(B5&lt;30,1,1.5))),IF('Mes données'!B9="Métallurgie",B6*IF(B5&lt;10,0,IF(B5&lt;15,0.5,IF(B5&lt;30,1.25,2))),IF('Mes données'!B9="HCR",B6*IF(B5&lt;10,0,IF(B5&lt;15,0.5,IF(B5&lt;30,1,1.5))),IF('Mes données'!B9="Transport routier",B6*IF(B5&lt;10,0,IF(B5&lt;15,1,IF(B5&lt;30,1.5,2))),B6*IF(B5&lt;10,0,IF(B5&lt;15,0.5,IF(B5&lt;20,1,IF(B5&lt;30,1.5,2))))))))) </f>
        <v/>
      </c>
      <c r="C14" s="20">
        <f>B14*0.097</f>
        <v/>
      </c>
      <c r="D14" s="20">
        <f>B14-C14</f>
        <v/>
      </c>
      <c r="E14" s="20">
        <f>D14*(1-0.11)</f>
        <v/>
      </c>
    </row>
    <row r="15">
      <c r="A15" s="14" t="inlineStr">
        <is>
          <t>4. Supra-conventionnel (négocié +30 % vs scénario 3)</t>
        </is>
      </c>
      <c r="B15" s="20">
        <f>B14*1.3</f>
        <v/>
      </c>
      <c r="C15" s="20">
        <f>B15*0.097</f>
        <v/>
      </c>
      <c r="D15" s="20">
        <f>B15-C15</f>
        <v/>
      </c>
      <c r="E15" s="20">
        <f>D15*(1-0.11)</f>
        <v/>
      </c>
    </row>
    <row r="17" ht="22" customHeight="1">
      <c r="A17" s="3" t="inlineStr">
        <is>
          <t>Lecture et recommandations</t>
        </is>
      </c>
    </row>
    <row r="18" ht="30" customHeight="1">
      <c r="A18" s="4" t="inlineStr">
        <is>
          <t>• Le scénario 1 s'applique si vous avez choisi un départ volontaire à la retraite. L'indemnité est totalement exonérée d'IR (CGI 80 duodecies) mais soumise à CSG/CRDS 9,7 %.</t>
        </is>
      </c>
    </row>
    <row r="19" ht="30" customHeight="1">
      <c r="A19" s="4" t="inlineStr">
        <is>
          <t>• Le scénario 2 s'applique si l'employeur prend l'initiative (mise à la retraite à partir de 67 ans). L'indemnité = barème licenciement, exonérée d'IR jusqu'à 6 PASS (277 740 € en 2026).</t>
        </is>
      </c>
    </row>
    <row r="20" ht="30" customHeight="1">
      <c r="A20" s="4" t="inlineStr">
        <is>
          <t>• Le scénario 3 retient le barème conventionnel quand la convention saisie est plus favorable (Syntec, Transport routier, Métallurgie). Sinon, retombe sur le barème légal D. 1237-1.</t>
        </is>
      </c>
    </row>
    <row r="21" ht="30" customHeight="1">
      <c r="A21" s="4" t="inlineStr">
        <is>
          <t>• Le scénario 4 est une projection en cas de négociation amiable (+30 %) — plafond fiscal 6 PASS s'applique en cas de mise à la retraite.</t>
        </is>
      </c>
    </row>
    <row r="22" ht="30" customHeight="1">
      <c r="A22" s="4" t="inlineStr">
        <is>
          <t>• Le calcul du net après IR utilise un TMI estimé à 11 % (tranche médiane). Pour un calcul précis selon votre TMI, voir l'onglet « Mes données » et adapter.</t>
        </is>
      </c>
    </row>
    <row r="23" ht="30" customHeight="1">
      <c r="A23" s="4" t="inlineStr">
        <is>
          <t>• Cumul indemnité + chômage : impossible en départ volontaire à la retraite (sauf carrière longue + démission légitime). Possible en mise à la retraite (allocation senior).</t>
        </is>
      </c>
    </row>
    <row r="24" ht="30" customHeight="1">
      <c r="A24" s="4" t="inlineStr">
        <is>
          <t>• Date de versement : avec le solde de tout compte le dernier jour du préavis. Tout retard ouvre droit à dommages-intérêts (Cass. soc., 18 mars 2008, n° 07-40.087).</t>
        </is>
      </c>
    </row>
    <row r="26" ht="22" customHeight="1">
      <c r="A26" s="3" t="inlineStr">
        <is>
          <t>Sources juridiques</t>
        </is>
      </c>
    </row>
    <row r="27">
      <c r="A27" s="21" t="inlineStr">
        <is>
          <t>Code du travail R. 1234-2 — Barème indemnité légale de licenciement (= ind. mise à retraite)</t>
        </is>
      </c>
    </row>
    <row r="28">
      <c r="A28" s="21" t="inlineStr">
        <is>
          <t>Code du travail D. 1237-1 — Barème indemnité départ volontaire à la retraite</t>
        </is>
      </c>
    </row>
    <row r="29">
      <c r="A29" s="21" t="inlineStr">
        <is>
          <t>Code du travail L. 1237-7 et L. 1237-9 — Mise à retraite et départ volontaire</t>
        </is>
      </c>
    </row>
    <row r="30">
      <c r="A30" s="21" t="inlineStr">
        <is>
          <t>CGI art. 80 duodecies — Régime fiscal des indemnités</t>
        </is>
      </c>
    </row>
    <row r="31">
      <c r="A31" s="21" t="inlineStr">
        <is>
          <t>CSS art. L. 136-8 — CSG sur indemnités</t>
        </is>
      </c>
    </row>
    <row r="32">
      <c r="A32" s="21" t="inlineStr">
        <is>
          <t>Convention collective Syntec IDCC 1486 art. 19 — Indemnité conventionnelle (Syntec)</t>
        </is>
      </c>
    </row>
    <row r="33">
      <c r="A33" s="21" t="inlineStr">
        <is>
          <t>Convention collective HCR IDCC 1979 art. 30 — Indemnité conventionnelle (HCR)</t>
        </is>
      </c>
    </row>
    <row r="34">
      <c r="A34" s="21" t="inlineStr">
        <is>
          <t>Convention collective Métallurgie IDCC 3248 art. 116.4 — Indemnité conventionnelle (Métallurgie)</t>
        </is>
      </c>
    </row>
    <row r="36">
      <c r="A36" s="22" t="inlineStr">
        <is>
          <t>Avertissement YMYL — calcul indicatif uniquement. Cas particulier : consulter conseiller juridique. Auteur : Mehdi Kabbaj — MaCalculatriceEnLigne.com — mai 2026 — Pack Retraite Pro p1TlU.</t>
        </is>
      </c>
    </row>
  </sheetData>
  <mergeCells count="21">
    <mergeCell ref="A30:E30"/>
    <mergeCell ref="A34:E34"/>
    <mergeCell ref="A24:E24"/>
    <mergeCell ref="A1:E1"/>
    <mergeCell ref="A36:E36"/>
    <mergeCell ref="A18:E18"/>
    <mergeCell ref="A27:E27"/>
    <mergeCell ref="A21:E21"/>
    <mergeCell ref="A26:E26"/>
    <mergeCell ref="A33:E33"/>
    <mergeCell ref="A23:E23"/>
    <mergeCell ref="A32:E32"/>
    <mergeCell ref="A22:E22"/>
    <mergeCell ref="A17:E17"/>
    <mergeCell ref="A29:E29"/>
    <mergeCell ref="A4:E4"/>
    <mergeCell ref="A20:E20"/>
    <mergeCell ref="A10:E10"/>
    <mergeCell ref="A28:E28"/>
    <mergeCell ref="A19:E19"/>
    <mergeCell ref="A31:E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2026-05-07T10:04:23Z</dcterms:created>
  <dcterms:modified xmlns:dcterms="http://purl.org/dc/terms/" xmlns:xsi="http://www.w3.org/2001/XMLSchema-instance" xsi:type="dcterms:W3CDTF">2026-05-07T10:04:23Z</dcterms:modified>
</cp:coreProperties>
</file>